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ĂM 2021\CONG KHAI DT 2020\"/>
    </mc:Choice>
  </mc:AlternateContent>
  <bookViews>
    <workbookView xWindow="0" yWindow="45" windowWidth="20400" windowHeight="8010"/>
  </bookViews>
  <sheets>
    <sheet name="94" sheetId="2" r:id="rId1"/>
    <sheet name="Sheet1" sheetId="10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F26" i="2" l="1"/>
  <c r="F25" i="2"/>
  <c r="F24" i="2"/>
  <c r="F22" i="2"/>
  <c r="F21" i="2"/>
  <c r="F20" i="2"/>
  <c r="F17" i="2"/>
  <c r="F14" i="2"/>
  <c r="F16" i="2"/>
  <c r="F13" i="2"/>
  <c r="F10" i="2"/>
  <c r="F9" i="2"/>
  <c r="D28" i="2"/>
  <c r="F28" i="2" s="1"/>
  <c r="D26" i="2"/>
  <c r="E26" i="2" s="1"/>
  <c r="D25" i="2"/>
  <c r="D24" i="2"/>
  <c r="E24" i="2" s="1"/>
  <c r="D22" i="2"/>
  <c r="D21" i="2"/>
  <c r="E21" i="2" s="1"/>
  <c r="D20" i="2"/>
  <c r="D17" i="2"/>
  <c r="E17" i="2" s="1"/>
  <c r="D16" i="2"/>
  <c r="D14" i="2"/>
  <c r="E14" i="2" s="1"/>
  <c r="D11" i="2"/>
  <c r="C30" i="2"/>
  <c r="C28" i="2"/>
  <c r="E28" i="2" s="1"/>
  <c r="C26" i="2"/>
  <c r="C25" i="2"/>
  <c r="E25" i="2" s="1"/>
  <c r="C24" i="2"/>
  <c r="C22" i="2"/>
  <c r="E22" i="2" s="1"/>
  <c r="C21" i="2"/>
  <c r="C20" i="2"/>
  <c r="E20" i="2" s="1"/>
  <c r="C17" i="2"/>
  <c r="C16" i="2"/>
  <c r="C14" i="2"/>
  <c r="C13" i="2"/>
  <c r="D13" i="2"/>
  <c r="C10" i="2" l="1"/>
  <c r="C9" i="2" s="1"/>
  <c r="C18" i="2"/>
  <c r="D30" i="2"/>
  <c r="E16" i="2"/>
  <c r="E13" i="2"/>
  <c r="D18" i="2"/>
  <c r="E18" i="2" s="1"/>
  <c r="D29" i="2" l="1"/>
  <c r="F30" i="2"/>
  <c r="D10" i="2"/>
  <c r="E10" i="2" s="1"/>
  <c r="E30" i="2"/>
  <c r="D9" i="2" l="1"/>
  <c r="E9" i="2" s="1"/>
  <c r="F29" i="2"/>
  <c r="E29" i="2"/>
</calcChain>
</file>

<file path=xl/sharedStrings.xml><?xml version="1.0" encoding="utf-8"?>
<sst xmlns="http://schemas.openxmlformats.org/spreadsheetml/2006/main" count="45" uniqueCount="39">
  <si>
    <t>Đơn vị: Triệu đồng</t>
  </si>
  <si>
    <t>STT</t>
  </si>
  <si>
    <t>NỘI DUNG</t>
  </si>
  <si>
    <t>So sánh ước thực hiện với (%)</t>
  </si>
  <si>
    <t>Dự toán năm</t>
  </si>
  <si>
    <t>Cùng kỳ năm trước</t>
  </si>
  <si>
    <t>A</t>
  </si>
  <si>
    <t>B</t>
  </si>
  <si>
    <t>3=2/1</t>
  </si>
  <si>
    <t>I</t>
  </si>
  <si>
    <t>Thu nội địa</t>
  </si>
  <si>
    <t>Biểu số 94/CK-NSNN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</si>
  <si>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</si>
  <si>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</si>
  <si>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</si>
  <si>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</si>
  <si>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</si>
  <si>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</si>
  <si>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</si>
  <si>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</si>
  <si>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</si>
  <si>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</si>
  <si>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</si>
  <si>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</si>
  <si>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</si>
  <si>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</si>
  <si>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</si>
  <si>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</si>
  <si>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</si>
  <si>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</si>
  <si>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</si>
  <si>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</si>
  <si>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UBND HUYỆN LÝ NHÂN</t>
  </si>
  <si>
    <t>Thu cấp quyền khai thác khoáng sản</t>
  </si>
  <si>
    <t>Dự toán tỉnh giao</t>
  </si>
  <si>
    <t xml:space="preserve"> THỰC HIỆN THU NGÂN SÁCH NHÀ NƯỚC 06 THÁNG NĂM 2021</t>
  </si>
  <si>
    <t>Thực hiện 06 tháng</t>
  </si>
  <si>
    <t>Thu đóng góp</t>
  </si>
  <si>
    <t>(Kèm theo Quyết định số:1187/QĐ-UBND ngày 09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</si>
</sst>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.0\ _₫_-;\-* #,##0.0\ _₫_-;_-* &quot;-&quot;?\ _₫_-;_-@_-"/>
    <numFmt numFmtId="167" formatCode="_-* #,##0\ _₫_-;\-* #,##0\ _₫_-;_-* &quot;-&quot;??\ _₫_-;_-@_-"/>
    <numFmt numFmtId="168" formatCode="0.000"/>
  </numFmts>
  <fonts count="1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9" fillId="0" borderId="0" xfId="0" applyFont="1"/>
    <xf numFmtId="166" fontId="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Comma" xfId="1" builtinId="3"/>
    <cellStyle name="Comma 2" xfId="3"/>
    <cellStyle name="Comma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du%20toan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>
        <row r="6">
          <cell r="K6">
            <v>39532.855780999998</v>
          </cell>
          <cell r="T6">
            <v>42.997836205292352</v>
          </cell>
        </row>
        <row r="9">
          <cell r="J9">
            <v>157.17573899999999</v>
          </cell>
        </row>
        <row r="11">
          <cell r="J11">
            <v>26512.264358999997</v>
          </cell>
          <cell r="T11">
            <v>133.20173533197024</v>
          </cell>
        </row>
        <row r="17">
          <cell r="J17">
            <v>8659.0467690000005</v>
          </cell>
          <cell r="T17">
            <v>100.6561991290768</v>
          </cell>
        </row>
        <row r="19">
          <cell r="J19">
            <v>66.458720999999997</v>
          </cell>
          <cell r="T19">
            <v>95.356421643965433</v>
          </cell>
        </row>
        <row r="20">
          <cell r="J20">
            <v>4820.656414</v>
          </cell>
          <cell r="T20">
            <v>121.79873597368484</v>
          </cell>
        </row>
        <row r="22">
          <cell r="J22">
            <v>2699.3613780000001</v>
          </cell>
          <cell r="T22">
            <v>209.24421325023309</v>
          </cell>
        </row>
        <row r="23">
          <cell r="J23">
            <v>1901.4474319999999</v>
          </cell>
          <cell r="T23">
            <v>87.145694520254594</v>
          </cell>
        </row>
        <row r="24">
          <cell r="J24">
            <v>1723.167858</v>
          </cell>
          <cell r="T24">
            <v>109.44559839799398</v>
          </cell>
        </row>
        <row r="25">
          <cell r="J25">
            <v>2431.3330989999999</v>
          </cell>
          <cell r="T25">
            <v>61.177235150802808</v>
          </cell>
        </row>
        <row r="26">
          <cell r="J26">
            <v>22392.881999000001</v>
          </cell>
          <cell r="T26">
            <v>17.660689939494382</v>
          </cell>
        </row>
        <row r="27">
          <cell r="J27">
            <v>2253.0985000000001</v>
          </cell>
          <cell r="T27">
            <v>83.548793644131877</v>
          </cell>
        </row>
        <row r="29">
          <cell r="K29">
            <v>4260.38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thu-2012"/>
      <sheetName val="DT chi NSNN-2012"/>
      <sheetName val="BC so 17-9-2012"/>
      <sheetName val="Sheet5"/>
      <sheetName val="BC so TC-29-11-2012"/>
      <sheetName val="Uoc TH 2012 -BCHD ND-07-11"/>
      <sheetName val="XL4Poppy"/>
      <sheetName val="cÔNG KHAI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7">
          <cell r="D67">
            <v>137330000</v>
          </cell>
        </row>
        <row r="72">
          <cell r="C72">
            <v>45800000</v>
          </cell>
        </row>
        <row r="77">
          <cell r="C77">
            <v>7000000</v>
          </cell>
        </row>
        <row r="79">
          <cell r="C79">
            <v>19700000</v>
          </cell>
        </row>
        <row r="80">
          <cell r="C80">
            <v>3700000</v>
          </cell>
        </row>
        <row r="82">
          <cell r="C82">
            <v>150000</v>
          </cell>
        </row>
        <row r="83">
          <cell r="C83">
            <v>2900000</v>
          </cell>
        </row>
        <row r="84">
          <cell r="C84">
            <v>120000000</v>
          </cell>
        </row>
        <row r="87">
          <cell r="C87">
            <v>2000000</v>
          </cell>
        </row>
        <row r="88">
          <cell r="C88">
            <v>3500000</v>
          </cell>
        </row>
        <row r="89">
          <cell r="C89">
            <v>5700000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10" sqref="J10"/>
    </sheetView>
  </sheetViews>
  <sheetFormatPr defaultRowHeight="15.75" x14ac:dyDescent="0.25"/>
  <cols>
    <col min="1" max="1" width="9" style="1"/>
    <col min="2" max="2" width="35.25" style="1" customWidth="1"/>
    <col min="3" max="3" width="10.125" style="1" bestFit="1" customWidth="1"/>
    <col min="4" max="5" width="10.875" style="1" bestFit="1" customWidth="1"/>
    <col min="6" max="6" width="10" style="1" bestFit="1" customWidth="1"/>
    <col min="7" max="16384" width="9" style="1"/>
  </cols>
  <sheetData>
    <row r="1" spans="1:6" ht="22.5" customHeight="1" x14ac:dyDescent="0.25">
      <c r="A1" s="22" t="s">
        <v>32</v>
      </c>
      <c r="B1" s="22"/>
      <c r="C1" s="22"/>
      <c r="E1" s="21" t="s">
        <v>11</v>
      </c>
      <c r="F1" s="21"/>
    </row>
    <row r="2" spans="1:6" x14ac:dyDescent="0.25">
      <c r="A2" s="2"/>
    </row>
    <row r="3" spans="1:6" x14ac:dyDescent="0.25">
      <c r="A3" s="23" t="s">
        <v>35</v>
      </c>
      <c r="B3" s="23"/>
      <c r="C3" s="23"/>
      <c r="D3" s="23"/>
      <c r="E3" s="23"/>
      <c r="F3" s="23"/>
    </row>
    <row r="4" spans="1:6" x14ac:dyDescent="0.25">
      <c r="A4" s="26" t="s">
        <v>38</v>
      </c>
      <c r="B4" s="26"/>
      <c r="C4" s="26"/>
      <c r="D4" s="26"/>
      <c r="E4" s="26"/>
      <c r="F4" s="26"/>
    </row>
    <row r="5" spans="1:6" x14ac:dyDescent="0.25">
      <c r="A5" s="2"/>
      <c r="E5" s="24" t="s">
        <v>0</v>
      </c>
      <c r="F5" s="24"/>
    </row>
    <row r="6" spans="1:6" ht="25.5" customHeight="1" x14ac:dyDescent="0.25">
      <c r="A6" s="25" t="s">
        <v>1</v>
      </c>
      <c r="B6" s="25" t="s">
        <v>2</v>
      </c>
      <c r="C6" s="25" t="s">
        <v>34</v>
      </c>
      <c r="D6" s="25" t="s">
        <v>36</v>
      </c>
      <c r="E6" s="25" t="s">
        <v>3</v>
      </c>
      <c r="F6" s="25"/>
    </row>
    <row r="7" spans="1:6" ht="25.5" x14ac:dyDescent="0.25">
      <c r="A7" s="25"/>
      <c r="B7" s="25"/>
      <c r="C7" s="25"/>
      <c r="D7" s="25"/>
      <c r="E7" s="3" t="s">
        <v>4</v>
      </c>
      <c r="F7" s="3" t="s">
        <v>5</v>
      </c>
    </row>
    <row r="8" spans="1:6" x14ac:dyDescent="0.25">
      <c r="A8" s="4" t="s">
        <v>6</v>
      </c>
      <c r="B8" s="4" t="s">
        <v>7</v>
      </c>
      <c r="C8" s="4">
        <v>1</v>
      </c>
      <c r="D8" s="4">
        <v>2</v>
      </c>
      <c r="E8" s="4" t="s">
        <v>8</v>
      </c>
      <c r="F8" s="4">
        <v>4</v>
      </c>
    </row>
    <row r="9" spans="1:6" ht="26.25" customHeight="1" x14ac:dyDescent="0.25">
      <c r="A9" s="3" t="s">
        <v>6</v>
      </c>
      <c r="B9" s="5" t="s">
        <v>12</v>
      </c>
      <c r="C9" s="16">
        <f>C10+C27</f>
        <v>210450</v>
      </c>
      <c r="D9" s="16">
        <f>D10</f>
        <v>77877.272267999986</v>
      </c>
      <c r="E9" s="10">
        <f>D9/C9*100</f>
        <v>37.00511868282252</v>
      </c>
      <c r="F9" s="18">
        <f>'[1]Thu 2020'!$T$6</f>
        <v>42.997836205292352</v>
      </c>
    </row>
    <row r="10" spans="1:6" ht="26.25" customHeight="1" x14ac:dyDescent="0.25">
      <c r="A10" s="3" t="s">
        <v>9</v>
      </c>
      <c r="B10" s="5" t="s">
        <v>10</v>
      </c>
      <c r="C10" s="16">
        <f>C11+C12+C13+C14+C15+C16+C17+C18+C24+C25+C26</f>
        <v>210450</v>
      </c>
      <c r="D10" s="16">
        <f>D11+D12+D13+D14+D15+D16+D17+D18+D24+D25+D26+D27</f>
        <v>77877.272267999986</v>
      </c>
      <c r="E10" s="10">
        <f t="shared" ref="E10" si="0">D10/C10*100</f>
        <v>37.00511868282252</v>
      </c>
      <c r="F10" s="18">
        <f>F9</f>
        <v>42.997836205292352</v>
      </c>
    </row>
    <row r="11" spans="1:6" ht="26.25" customHeight="1" x14ac:dyDescent="0.25">
      <c r="A11" s="4">
        <v>1</v>
      </c>
      <c r="B11" s="6" t="s">
        <v>13</v>
      </c>
      <c r="C11" s="17"/>
      <c r="D11" s="9">
        <f>'[1]Thu 2020'!$J$9</f>
        <v>157.17573899999999</v>
      </c>
      <c r="E11" s="10"/>
      <c r="F11" s="4"/>
    </row>
    <row r="12" spans="1:6" ht="26.25" customHeight="1" x14ac:dyDescent="0.25">
      <c r="A12" s="4">
        <v>2</v>
      </c>
      <c r="B12" s="6" t="s">
        <v>14</v>
      </c>
      <c r="C12" s="17"/>
      <c r="D12" s="9"/>
      <c r="E12" s="11"/>
      <c r="F12" s="14"/>
    </row>
    <row r="13" spans="1:6" ht="26.25" customHeight="1" x14ac:dyDescent="0.25">
      <c r="A13" s="4">
        <v>3</v>
      </c>
      <c r="B13" s="6" t="s">
        <v>15</v>
      </c>
      <c r="C13" s="17">
        <f>'[2]cÔNG KHAI DT'!$C$72/1000</f>
        <v>45800</v>
      </c>
      <c r="D13" s="9">
        <f>'[1]Thu 2020'!$J$11</f>
        <v>26512.264358999997</v>
      </c>
      <c r="E13" s="11">
        <f t="shared" ref="E13:E14" si="1">D13/C13*100</f>
        <v>57.887040085152833</v>
      </c>
      <c r="F13" s="11">
        <f>'[1]Thu 2020'!$T$11</f>
        <v>133.20173533197024</v>
      </c>
    </row>
    <row r="14" spans="1:6" ht="26.25" customHeight="1" x14ac:dyDescent="0.25">
      <c r="A14" s="4">
        <v>4</v>
      </c>
      <c r="B14" s="6" t="s">
        <v>16</v>
      </c>
      <c r="C14" s="17">
        <f>'[2]cÔNG KHAI DT'!$C$77/1000</f>
        <v>7000</v>
      </c>
      <c r="D14" s="9">
        <f>'[1]Thu 2020'!$J$20</f>
        <v>4820.656414</v>
      </c>
      <c r="E14" s="11">
        <f t="shared" si="1"/>
        <v>68.866520199999997</v>
      </c>
      <c r="F14" s="11">
        <f>'[1]Thu 2020'!$T$20</f>
        <v>121.79873597368484</v>
      </c>
    </row>
    <row r="15" spans="1:6" ht="26.25" customHeight="1" x14ac:dyDescent="0.25">
      <c r="A15" s="4">
        <v>5</v>
      </c>
      <c r="B15" s="6" t="s">
        <v>17</v>
      </c>
      <c r="C15" s="17"/>
      <c r="D15" s="9"/>
      <c r="E15" s="11"/>
      <c r="F15" s="11"/>
    </row>
    <row r="16" spans="1:6" ht="26.25" customHeight="1" x14ac:dyDescent="0.25">
      <c r="A16" s="4">
        <v>6</v>
      </c>
      <c r="B16" s="6" t="s">
        <v>18</v>
      </c>
      <c r="C16" s="17">
        <f>'[2]cÔNG KHAI DT'!$C$79/1000</f>
        <v>19700</v>
      </c>
      <c r="D16" s="9">
        <f>'[1]Thu 2020'!$J$17</f>
        <v>8659.0467690000005</v>
      </c>
      <c r="E16" s="11">
        <f t="shared" ref="E16:E18" si="2">D16/C16*100</f>
        <v>43.954552126903558</v>
      </c>
      <c r="F16" s="11">
        <f>'[1]Thu 2020'!$T$17</f>
        <v>100.6561991290768</v>
      </c>
    </row>
    <row r="17" spans="1:7" ht="26.25" customHeight="1" x14ac:dyDescent="0.25">
      <c r="A17" s="4">
        <v>7</v>
      </c>
      <c r="B17" s="6" t="s">
        <v>19</v>
      </c>
      <c r="C17" s="17">
        <f>'[2]cÔNG KHAI DT'!$C$80/1000</f>
        <v>3700</v>
      </c>
      <c r="D17" s="9">
        <f>'[1]Thu 2020'!$J$23</f>
        <v>1901.4474319999999</v>
      </c>
      <c r="E17" s="11">
        <f t="shared" si="2"/>
        <v>51.39047113513513</v>
      </c>
      <c r="F17" s="11">
        <f>'[1]Thu 2020'!$T$23</f>
        <v>87.145694520254594</v>
      </c>
    </row>
    <row r="18" spans="1:7" ht="26.25" customHeight="1" x14ac:dyDescent="0.25">
      <c r="A18" s="4">
        <v>8</v>
      </c>
      <c r="B18" s="6" t="s">
        <v>20</v>
      </c>
      <c r="C18" s="17">
        <f>C19+C20+C21+C22+C23</f>
        <v>123050</v>
      </c>
      <c r="D18" s="17">
        <f>D19+D20+D21+D22+D23</f>
        <v>24182.508578000001</v>
      </c>
      <c r="E18" s="11">
        <f t="shared" si="2"/>
        <v>19.652587223080051</v>
      </c>
      <c r="F18" s="11"/>
    </row>
    <row r="19" spans="1:7" ht="26.25" customHeight="1" x14ac:dyDescent="0.25">
      <c r="A19" s="4" t="s">
        <v>21</v>
      </c>
      <c r="B19" s="7" t="s">
        <v>22</v>
      </c>
      <c r="C19" s="17"/>
      <c r="D19" s="9"/>
      <c r="E19" s="11"/>
      <c r="F19" s="11"/>
    </row>
    <row r="20" spans="1:7" ht="26.25" customHeight="1" x14ac:dyDescent="0.25">
      <c r="A20" s="4" t="s">
        <v>21</v>
      </c>
      <c r="B20" s="7" t="s">
        <v>23</v>
      </c>
      <c r="C20" s="17">
        <f>'[2]cÔNG KHAI DT'!$C$82/1000</f>
        <v>150</v>
      </c>
      <c r="D20" s="9">
        <f>'[1]Thu 2020'!$J$19</f>
        <v>66.458720999999997</v>
      </c>
      <c r="E20" s="11">
        <f t="shared" ref="E20:E22" si="3">D20/C20*100</f>
        <v>44.305813999999998</v>
      </c>
      <c r="F20" s="11">
        <f>'[1]Thu 2020'!$T$19</f>
        <v>95.356421643965433</v>
      </c>
    </row>
    <row r="21" spans="1:7" ht="26.25" customHeight="1" x14ac:dyDescent="0.25">
      <c r="A21" s="4" t="s">
        <v>21</v>
      </c>
      <c r="B21" s="7" t="s">
        <v>24</v>
      </c>
      <c r="C21" s="17">
        <f>'[2]cÔNG KHAI DT'!$C$84/1000</f>
        <v>120000</v>
      </c>
      <c r="D21" s="9">
        <f>'[1]Thu 2020'!$J$26</f>
        <v>22392.881999000001</v>
      </c>
      <c r="E21" s="11">
        <f t="shared" si="3"/>
        <v>18.660734999166667</v>
      </c>
      <c r="F21" s="11">
        <f>'[1]Thu 2020'!$T$26</f>
        <v>17.660689939494382</v>
      </c>
      <c r="G21" s="12"/>
    </row>
    <row r="22" spans="1:7" ht="26.25" customHeight="1" x14ac:dyDescent="0.25">
      <c r="A22" s="4" t="s">
        <v>21</v>
      </c>
      <c r="B22" s="7" t="s">
        <v>25</v>
      </c>
      <c r="C22" s="17">
        <f>'[2]cÔNG KHAI DT'!$C$83/1000</f>
        <v>2900</v>
      </c>
      <c r="D22" s="9">
        <f>'[1]Thu 2020'!$J$24</f>
        <v>1723.167858</v>
      </c>
      <c r="E22" s="11">
        <f t="shared" si="3"/>
        <v>59.419581310344824</v>
      </c>
      <c r="F22" s="11">
        <f>'[1]Thu 2020'!$T$24</f>
        <v>109.44559839799398</v>
      </c>
    </row>
    <row r="23" spans="1:7" ht="26.25" customHeight="1" x14ac:dyDescent="0.25">
      <c r="A23" s="4" t="s">
        <v>21</v>
      </c>
      <c r="B23" s="7" t="s">
        <v>26</v>
      </c>
      <c r="C23" s="17"/>
      <c r="D23" s="9"/>
      <c r="E23" s="11"/>
      <c r="F23" s="11"/>
    </row>
    <row r="24" spans="1:7" ht="26.25" customHeight="1" x14ac:dyDescent="0.25">
      <c r="A24" s="4">
        <v>9</v>
      </c>
      <c r="B24" s="6" t="s">
        <v>33</v>
      </c>
      <c r="C24" s="17">
        <f>'[2]cÔNG KHAI DT'!$C$87/1000</f>
        <v>2000</v>
      </c>
      <c r="D24" s="9">
        <f>'[1]Thu 2020'!$J$22</f>
        <v>2699.3613780000001</v>
      </c>
      <c r="E24" s="11">
        <f t="shared" ref="E24:E30" si="4">D24/C24*100</f>
        <v>134.96806889999999</v>
      </c>
      <c r="F24" s="11">
        <f>'[1]Thu 2020'!$T$22</f>
        <v>209.24421325023309</v>
      </c>
    </row>
    <row r="25" spans="1:7" ht="26.25" customHeight="1" x14ac:dyDescent="0.25">
      <c r="A25" s="4">
        <v>10</v>
      </c>
      <c r="B25" s="6" t="s">
        <v>27</v>
      </c>
      <c r="C25" s="17">
        <f>'[2]cÔNG KHAI DT'!$C$88/1000</f>
        <v>3500</v>
      </c>
      <c r="D25" s="9">
        <f>'[1]Thu 2020'!$J$25</f>
        <v>2431.3330989999999</v>
      </c>
      <c r="E25" s="11">
        <f t="shared" si="4"/>
        <v>69.46665997142857</v>
      </c>
      <c r="F25" s="11">
        <f>'[1]Thu 2020'!$T$25</f>
        <v>61.177235150802808</v>
      </c>
    </row>
    <row r="26" spans="1:7" ht="26.25" customHeight="1" x14ac:dyDescent="0.25">
      <c r="A26" s="4">
        <v>11</v>
      </c>
      <c r="B26" s="6" t="s">
        <v>28</v>
      </c>
      <c r="C26" s="17">
        <f>'[2]cÔNG KHAI DT'!$C$89/1000</f>
        <v>5700</v>
      </c>
      <c r="D26" s="9">
        <f>'[1]Thu 2020'!$J$27+4084.38</f>
        <v>6337.4785000000002</v>
      </c>
      <c r="E26" s="11">
        <f t="shared" si="4"/>
        <v>111.18383333333333</v>
      </c>
      <c r="F26" s="11">
        <f>'[1]Thu 2020'!$T$27</f>
        <v>83.548793644131877</v>
      </c>
    </row>
    <row r="27" spans="1:7" ht="26.25" customHeight="1" x14ac:dyDescent="0.25">
      <c r="A27" s="4">
        <v>12</v>
      </c>
      <c r="B27" s="6" t="s">
        <v>37</v>
      </c>
      <c r="C27" s="9"/>
      <c r="D27" s="9">
        <v>176</v>
      </c>
      <c r="E27" s="11"/>
      <c r="F27" s="11"/>
    </row>
    <row r="28" spans="1:7" s="13" customFormat="1" ht="26.25" customHeight="1" x14ac:dyDescent="0.25">
      <c r="A28" s="3" t="s">
        <v>7</v>
      </c>
      <c r="B28" s="5" t="s">
        <v>29</v>
      </c>
      <c r="C28" s="16">
        <f>'[2]cÔNG KHAI DT'!$D$67/1000</f>
        <v>137330</v>
      </c>
      <c r="D28" s="8">
        <f>'[1]Thu 2020'!$K$6+'[1]Thu 2020'!$K$29-176</f>
        <v>43617.235780999996</v>
      </c>
      <c r="E28" s="10">
        <f t="shared" si="4"/>
        <v>31.760894036991189</v>
      </c>
      <c r="F28" s="15">
        <f>D28/189067.9*100</f>
        <v>23.069614556992487</v>
      </c>
    </row>
    <row r="29" spans="1:7" ht="26.25" customHeight="1" x14ac:dyDescent="0.25">
      <c r="A29" s="4">
        <v>1</v>
      </c>
      <c r="B29" s="6" t="s">
        <v>30</v>
      </c>
      <c r="C29" s="17">
        <v>129480</v>
      </c>
      <c r="D29" s="9">
        <f>D28-D30</f>
        <v>35629.398559999994</v>
      </c>
      <c r="E29" s="11">
        <f t="shared" si="4"/>
        <v>27.51729885696632</v>
      </c>
      <c r="F29" s="19">
        <f>D29/180139.3*100</f>
        <v>19.778803714680805</v>
      </c>
    </row>
    <row r="30" spans="1:7" ht="26.25" customHeight="1" x14ac:dyDescent="0.25">
      <c r="A30" s="4">
        <v>2</v>
      </c>
      <c r="B30" s="6" t="s">
        <v>31</v>
      </c>
      <c r="C30" s="17">
        <f>C28-C29</f>
        <v>7850</v>
      </c>
      <c r="D30" s="9">
        <f>1583.9+D26+D20</f>
        <v>7987.8372210000007</v>
      </c>
      <c r="E30" s="11">
        <f t="shared" si="4"/>
        <v>101.7558881656051</v>
      </c>
      <c r="F30" s="20">
        <f>D30/8446.5*100</f>
        <v>94.56978891848695</v>
      </c>
    </row>
    <row r="32" spans="1:7" x14ac:dyDescent="0.25">
      <c r="D32" s="12"/>
    </row>
    <row r="33" spans="4:4" x14ac:dyDescent="0.25">
      <c r="D33" s="12"/>
    </row>
  </sheetData>
  <mergeCells count="10">
    <mergeCell ref="E1:F1"/>
    <mergeCell ref="A1:C1"/>
    <mergeCell ref="A3:F3"/>
    <mergeCell ref="E5:F5"/>
    <mergeCell ref="A6:A7"/>
    <mergeCell ref="B6:B7"/>
    <mergeCell ref="C6:C7"/>
    <mergeCell ref="D6:D7"/>
    <mergeCell ref="E6:F6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125A5-2631-4B4C-91DE-C6788F81E60E}"/>
</file>

<file path=customXml/itemProps2.xml><?xml version="1.0" encoding="utf-8"?>
<ds:datastoreItem xmlns:ds="http://schemas.openxmlformats.org/officeDocument/2006/customXml" ds:itemID="{911B8285-F514-4832-8A55-1F8373B4EA93}"/>
</file>

<file path=customXml/itemProps3.xml><?xml version="1.0" encoding="utf-8"?>
<ds:datastoreItem xmlns:ds="http://schemas.openxmlformats.org/officeDocument/2006/customXml" ds:itemID="{25831FFE-35AB-4C90-8C82-684C2181F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2021-08-04T07:48:54Z</cp:lastPrinted>
  <dcterms:created xsi:type="dcterms:W3CDTF">2019-07-10T06:59:56Z</dcterms:created>
  <dcterms:modified xsi:type="dcterms:W3CDTF">2021-08-09T03:12:43Z</dcterms:modified>
</cp:coreProperties>
</file>